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r\rleon002\Desktop\OIA PQs\Matiu\"/>
    </mc:Choice>
  </mc:AlternateContent>
  <xr:revisionPtr revIDLastSave="0" documentId="13_ncr:1_{8ECB6E70-84EB-4AC4-989A-CEEEAC6275B7}" xr6:coauthVersionLast="47" xr6:coauthVersionMax="47" xr10:uidLastSave="{00000000-0000-0000-0000-000000000000}"/>
  <bookViews>
    <workbookView xWindow="28680" yWindow="30" windowWidth="29040" windowHeight="15840" xr2:uid="{7BFC1273-3B66-4576-9831-5ED9DD285E71}"/>
  </bookViews>
  <sheets>
    <sheet name="MATI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C35" i="1"/>
  <c r="D35" i="1"/>
  <c r="B35" i="1"/>
  <c r="C30" i="1"/>
  <c r="D30" i="1"/>
  <c r="E30" i="1"/>
  <c r="B30" i="1"/>
  <c r="C27" i="1"/>
  <c r="D27" i="1"/>
  <c r="B27" i="1"/>
  <c r="E28" i="1"/>
  <c r="E27" i="1" s="1"/>
  <c r="E36" i="1" l="1"/>
  <c r="E35" i="1" s="1"/>
  <c r="F35" i="1" s="1"/>
  <c r="C37" i="1"/>
  <c r="D37" i="1"/>
  <c r="B37" i="1"/>
  <c r="F31" i="1"/>
  <c r="F30" i="1"/>
  <c r="F29" i="1"/>
  <c r="F28" i="1"/>
  <c r="D19" i="1"/>
  <c r="E19" i="1"/>
  <c r="C9" i="1"/>
  <c r="C19" i="1" s="1"/>
  <c r="B9" i="1"/>
  <c r="B19" i="1" s="1"/>
  <c r="F14" i="1"/>
  <c r="F17" i="1"/>
  <c r="F11" i="1"/>
  <c r="F13" i="1"/>
  <c r="F15" i="1"/>
  <c r="F16" i="1"/>
  <c r="F18" i="1"/>
  <c r="F10" i="1"/>
  <c r="F36" i="1" l="1"/>
  <c r="E37" i="1"/>
  <c r="F37" i="1" s="1"/>
  <c r="F9" i="1"/>
  <c r="F27" i="1"/>
  <c r="F19" i="1" l="1"/>
</calcChain>
</file>

<file path=xl/sharedStrings.xml><?xml version="1.0" encoding="utf-8"?>
<sst xmlns="http://schemas.openxmlformats.org/spreadsheetml/2006/main" count="62" uniqueCount="23">
  <si>
    <t>Disabled People and People with Health Conditions - Improving Employment and Wider Wellbeing Outcomes</t>
  </si>
  <si>
    <t>-     Improving Employment Outcomes</t>
  </si>
  <si>
    <t>Historical Abuse while in State Care - Improving Claimants' Wellbeing through Resolving Claims</t>
  </si>
  <si>
    <t>-     Data, Analytics and Evidence Services</t>
  </si>
  <si>
    <t>-     Historic Claims</t>
  </si>
  <si>
    <t>$000's</t>
  </si>
  <si>
    <t>2019/20</t>
  </si>
  <si>
    <t>2020/21</t>
  </si>
  <si>
    <t>2021/22</t>
  </si>
  <si>
    <t>2022/23</t>
  </si>
  <si>
    <t>Maintaining and Expanding the Housing First Programme as a Response to Ending Homelessness</t>
  </si>
  <si>
    <t>Total</t>
  </si>
  <si>
    <t>Funding View</t>
  </si>
  <si>
    <t>Spent as at 30 Nov 2022</t>
  </si>
  <si>
    <t>s18(f)</t>
  </si>
  <si>
    <t>APPENDIX</t>
  </si>
  <si>
    <t xml:space="preserve">-     Services to Support People to Access Accommodation </t>
  </si>
  <si>
    <t xml:space="preserve">-     Housing Support Package </t>
  </si>
  <si>
    <t xml:space="preserve">-     Accommodation Assistance </t>
  </si>
  <si>
    <t>TABLE One</t>
  </si>
  <si>
    <t>TABLE Two</t>
  </si>
  <si>
    <t>Initiative and Appropriation Descriptions</t>
  </si>
  <si>
    <t xml:space="preserve">Housing Support Products - Expansion to Help More People Access and Maintain Tenancies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</si>
</sst>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 ;[Red]\-#,##0\ "/>
    <numFmt numFmtId="166" formatCode="_-* #,##0_-;\-* #,##0_-;_-* &quot;-&quot;??_-;_-@_-"/>
  </numFmts>
  <fonts count="10" x14ac:knownFonts="1">
    <font>
      <sz val="11"/>
      <color theme="1"/>
      <name val="Arial Mäori"/>
      <family val="2"/>
    </font>
    <font>
      <sz val="11"/>
      <color theme="1"/>
      <name val="Arial Mäori"/>
      <family val="2"/>
    </font>
    <font>
      <b/>
      <sz val="11"/>
      <color theme="1"/>
      <name val="Arial Mäori"/>
      <family val="2"/>
    </font>
    <font>
      <b/>
      <sz val="12"/>
      <color theme="1"/>
      <name val="Arial Mäori"/>
      <family val="2"/>
    </font>
    <font>
      <sz val="12"/>
      <color theme="1"/>
      <name val="Arial Mäori"/>
      <family val="2"/>
    </font>
    <font>
      <b/>
      <sz val="12"/>
      <name val="Arial Mäori"/>
      <family val="2"/>
    </font>
    <font>
      <i/>
      <sz val="10"/>
      <color theme="1"/>
      <name val="Arial Mäori"/>
      <family val="2"/>
    </font>
    <font>
      <sz val="10"/>
      <color theme="1"/>
      <name val="Arial Mäori"/>
      <family val="2"/>
    </font>
    <font>
      <b/>
      <i/>
      <sz val="12"/>
      <color theme="1"/>
      <name val="Arial Mäori"/>
      <family val="2"/>
    </font>
    <font>
      <i/>
      <sz val="11"/>
      <color theme="1"/>
      <name val="Arial Mäo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6" fontId="0" fillId="0" borderId="0" xfId="0" applyNumberFormat="1"/>
    <xf numFmtId="166" fontId="2" fillId="0" borderId="0" xfId="0" applyNumberFormat="1" applyFont="1"/>
    <xf numFmtId="3" fontId="2" fillId="0" borderId="0" xfId="0" applyNumberFormat="1" applyFont="1" applyFill="1"/>
    <xf numFmtId="166" fontId="3" fillId="0" borderId="0" xfId="1" applyNumberFormat="1" applyFont="1" applyFill="1"/>
    <xf numFmtId="166" fontId="3" fillId="0" borderId="0" xfId="0" applyNumberFormat="1" applyFont="1"/>
    <xf numFmtId="0" fontId="4" fillId="0" borderId="0" xfId="0" applyFont="1"/>
    <xf numFmtId="0" fontId="5" fillId="0" borderId="0" xfId="0" applyFont="1" applyFill="1"/>
    <xf numFmtId="3" fontId="6" fillId="0" borderId="0" xfId="0" quotePrefix="1" applyNumberFormat="1" applyFont="1" applyFill="1"/>
    <xf numFmtId="166" fontId="6" fillId="0" borderId="0" xfId="1" applyNumberFormat="1" applyFont="1" applyFill="1"/>
    <xf numFmtId="166" fontId="7" fillId="0" borderId="0" xfId="0" applyNumberFormat="1" applyFont="1"/>
    <xf numFmtId="0" fontId="7" fillId="0" borderId="0" xfId="0" applyFont="1"/>
    <xf numFmtId="165" fontId="5" fillId="2" borderId="0" xfId="0" applyNumberFormat="1" applyFont="1" applyFill="1"/>
    <xf numFmtId="0" fontId="0" fillId="0" borderId="0" xfId="0" applyFont="1"/>
    <xf numFmtId="165" fontId="5" fillId="0" borderId="0" xfId="0" applyNumberFormat="1" applyFont="1" applyAlignment="1">
      <alignment horizontal="center"/>
    </xf>
    <xf numFmtId="165" fontId="5" fillId="2" borderId="0" xfId="0" quotePrefix="1" applyNumberFormat="1" applyFont="1" applyFill="1"/>
    <xf numFmtId="166" fontId="8" fillId="0" borderId="0" xfId="1" applyNumberFormat="1" applyFont="1" applyFill="1"/>
    <xf numFmtId="166" fontId="8" fillId="0" borderId="0" xfId="1" applyNumberFormat="1" applyFont="1" applyFill="1" applyAlignment="1">
      <alignment horizontal="right"/>
    </xf>
    <xf numFmtId="0" fontId="2" fillId="3" borderId="0" xfId="0" applyFont="1" applyFill="1"/>
    <xf numFmtId="0" fontId="2" fillId="0" borderId="0" xfId="0" applyFont="1"/>
    <xf numFmtId="166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/>
    <xf numFmtId="166" fontId="0" fillId="0" borderId="0" xfId="0" applyNumberFormat="1" applyFont="1"/>
    <xf numFmtId="166" fontId="9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620E-A3A3-49F0-978B-34A74221E6A3}">
  <dimension ref="A2:K37"/>
  <sheetViews>
    <sheetView tabSelected="1" zoomScaleNormal="100" workbookViewId="0">
      <selection activeCell="J18" sqref="J18"/>
    </sheetView>
  </sheetViews>
  <sheetFormatPr defaultRowHeight="14" x14ac:dyDescent="0.3"/>
  <cols>
    <col min="1" max="1" width="114.33203125" customWidth="1"/>
    <col min="2" max="2" width="11.08203125" bestFit="1" customWidth="1"/>
    <col min="3" max="3" width="12.33203125" bestFit="1" customWidth="1"/>
    <col min="4" max="4" width="11.08203125" bestFit="1" customWidth="1"/>
    <col min="5" max="5" width="10.08203125" bestFit="1" customWidth="1"/>
    <col min="6" max="6" width="9.58203125" bestFit="1" customWidth="1"/>
    <col min="8" max="9" width="10.58203125" bestFit="1" customWidth="1"/>
    <col min="10" max="10" width="10.08203125" bestFit="1" customWidth="1"/>
    <col min="11" max="11" width="12" bestFit="1" customWidth="1"/>
  </cols>
  <sheetData>
    <row r="2" spans="1:11" x14ac:dyDescent="0.3">
      <c r="A2" s="19" t="s">
        <v>15</v>
      </c>
    </row>
    <row r="3" spans="1:11" x14ac:dyDescent="0.3">
      <c r="A3" s="19"/>
    </row>
    <row r="4" spans="1:11" x14ac:dyDescent="0.3">
      <c r="A4" s="19" t="s">
        <v>19</v>
      </c>
    </row>
    <row r="5" spans="1:11" x14ac:dyDescent="0.3">
      <c r="A5" s="19"/>
    </row>
    <row r="6" spans="1:11" x14ac:dyDescent="0.3">
      <c r="A6" s="18" t="s">
        <v>12</v>
      </c>
    </row>
    <row r="7" spans="1:11" ht="15.5" x14ac:dyDescent="0.35">
      <c r="B7" s="14" t="s">
        <v>5</v>
      </c>
      <c r="C7" s="14" t="s">
        <v>5</v>
      </c>
      <c r="D7" s="14" t="s">
        <v>5</v>
      </c>
      <c r="E7" s="14" t="s">
        <v>5</v>
      </c>
    </row>
    <row r="8" spans="1:11" s="13" customFormat="1" ht="15.5" x14ac:dyDescent="0.35">
      <c r="A8" s="12" t="s">
        <v>21</v>
      </c>
      <c r="B8" s="12" t="s">
        <v>6</v>
      </c>
      <c r="C8" s="12" t="s">
        <v>7</v>
      </c>
      <c r="D8" s="12" t="s">
        <v>8</v>
      </c>
      <c r="E8" s="15" t="s">
        <v>9</v>
      </c>
      <c r="F8" s="12" t="s">
        <v>11</v>
      </c>
      <c r="H8"/>
      <c r="I8"/>
      <c r="J8"/>
      <c r="K8"/>
    </row>
    <row r="9" spans="1:11" s="6" customFormat="1" ht="15.5" x14ac:dyDescent="0.35">
      <c r="A9" s="7" t="s">
        <v>0</v>
      </c>
      <c r="B9" s="4">
        <f>9279+460</f>
        <v>9739</v>
      </c>
      <c r="C9" s="4">
        <f>10007+460</f>
        <v>10467</v>
      </c>
      <c r="D9" s="4">
        <v>3063</v>
      </c>
      <c r="E9" s="4">
        <v>3063</v>
      </c>
      <c r="F9" s="5">
        <f>SUM(B9:E9)</f>
        <v>26332</v>
      </c>
      <c r="H9"/>
      <c r="I9"/>
      <c r="J9"/>
      <c r="K9"/>
    </row>
    <row r="10" spans="1:11" s="11" customFormat="1" ht="14.5" x14ac:dyDescent="0.35">
      <c r="A10" s="8" t="s">
        <v>1</v>
      </c>
      <c r="B10" s="21">
        <v>9279</v>
      </c>
      <c r="C10" s="21">
        <v>10007</v>
      </c>
      <c r="D10" s="21">
        <v>3063</v>
      </c>
      <c r="E10" s="21">
        <v>3063</v>
      </c>
      <c r="F10" s="22">
        <f>SUM(B10:E10)</f>
        <v>25412</v>
      </c>
      <c r="H10"/>
      <c r="I10"/>
      <c r="J10"/>
      <c r="K10"/>
    </row>
    <row r="11" spans="1:11" s="11" customFormat="1" ht="14.5" x14ac:dyDescent="0.35">
      <c r="A11" s="8" t="s">
        <v>3</v>
      </c>
      <c r="B11" s="21">
        <v>460</v>
      </c>
      <c r="C11" s="21">
        <v>460</v>
      </c>
      <c r="D11" s="9"/>
      <c r="E11" s="9"/>
      <c r="F11" s="23">
        <f t="shared" ref="F11:F18" si="0">SUM(B11:E11)</f>
        <v>920</v>
      </c>
      <c r="H11"/>
      <c r="I11"/>
      <c r="J11"/>
      <c r="K11"/>
    </row>
    <row r="12" spans="1:11" s="6" customFormat="1" ht="15.5" x14ac:dyDescent="0.35">
      <c r="A12" s="7" t="s">
        <v>2</v>
      </c>
      <c r="B12" s="4">
        <v>27311</v>
      </c>
      <c r="C12" s="4">
        <v>32471</v>
      </c>
      <c r="D12" s="4">
        <v>33968</v>
      </c>
      <c r="E12" s="4"/>
      <c r="F12" s="5">
        <f>SUM(B12:E12)</f>
        <v>93750</v>
      </c>
      <c r="H12"/>
      <c r="I12"/>
      <c r="J12"/>
      <c r="K12"/>
    </row>
    <row r="13" spans="1:11" s="11" customFormat="1" ht="14.5" x14ac:dyDescent="0.35">
      <c r="A13" s="8" t="s">
        <v>4</v>
      </c>
      <c r="B13" s="21">
        <v>27311</v>
      </c>
      <c r="C13" s="21">
        <v>32471</v>
      </c>
      <c r="D13" s="21">
        <v>33968</v>
      </c>
      <c r="E13" s="21"/>
      <c r="F13" s="23">
        <f t="shared" si="0"/>
        <v>93750</v>
      </c>
      <c r="H13"/>
      <c r="I13"/>
      <c r="J13"/>
      <c r="K13"/>
    </row>
    <row r="14" spans="1:11" s="6" customFormat="1" ht="15.5" x14ac:dyDescent="0.35">
      <c r="A14" s="7" t="s">
        <v>22</v>
      </c>
      <c r="B14" s="4">
        <v>5100</v>
      </c>
      <c r="C14" s="4">
        <v>4600</v>
      </c>
      <c r="D14" s="4">
        <v>4600</v>
      </c>
      <c r="E14" s="4">
        <v>4600</v>
      </c>
      <c r="F14" s="5">
        <f t="shared" ref="F14" si="1">SUM(B14:E14)</f>
        <v>18900</v>
      </c>
      <c r="H14"/>
      <c r="I14"/>
      <c r="J14"/>
      <c r="K14"/>
    </row>
    <row r="15" spans="1:11" s="11" customFormat="1" ht="14.5" x14ac:dyDescent="0.35">
      <c r="A15" s="8" t="s">
        <v>16</v>
      </c>
      <c r="B15" s="21">
        <v>1000</v>
      </c>
      <c r="C15" s="9"/>
      <c r="D15" s="9"/>
      <c r="E15" s="9"/>
      <c r="F15" s="23">
        <f t="shared" si="0"/>
        <v>1000</v>
      </c>
    </row>
    <row r="16" spans="1:11" s="11" customFormat="1" ht="14.5" x14ac:dyDescent="0.35">
      <c r="A16" s="8" t="s">
        <v>17</v>
      </c>
      <c r="B16" s="21">
        <v>4100</v>
      </c>
      <c r="C16" s="21">
        <v>4600</v>
      </c>
      <c r="D16" s="21">
        <v>4600</v>
      </c>
      <c r="E16" s="21">
        <v>4600</v>
      </c>
      <c r="F16" s="23">
        <f t="shared" si="0"/>
        <v>17900</v>
      </c>
    </row>
    <row r="17" spans="1:6" s="6" customFormat="1" ht="15.5" x14ac:dyDescent="0.35">
      <c r="A17" s="7" t="s">
        <v>10</v>
      </c>
      <c r="B17" s="4">
        <v>127</v>
      </c>
      <c r="C17" s="4">
        <v>577</v>
      </c>
      <c r="D17" s="4">
        <v>934</v>
      </c>
      <c r="E17" s="4">
        <v>1297</v>
      </c>
      <c r="F17" s="5">
        <f t="shared" ref="F17" si="2">SUM(B17:E17)</f>
        <v>2935</v>
      </c>
    </row>
    <row r="18" spans="1:6" s="11" customFormat="1" ht="14.5" x14ac:dyDescent="0.35">
      <c r="A18" s="8" t="s">
        <v>18</v>
      </c>
      <c r="B18" s="21">
        <v>127</v>
      </c>
      <c r="C18" s="21">
        <v>577</v>
      </c>
      <c r="D18" s="21">
        <v>934</v>
      </c>
      <c r="E18" s="21">
        <v>1297</v>
      </c>
      <c r="F18" s="23">
        <f t="shared" si="0"/>
        <v>2935</v>
      </c>
    </row>
    <row r="19" spans="1:6" x14ac:dyDescent="0.3">
      <c r="A19" s="3" t="s">
        <v>11</v>
      </c>
      <c r="B19" s="1">
        <f>B9+B12+B14+B17</f>
        <v>42277</v>
      </c>
      <c r="C19" s="1">
        <f t="shared" ref="C19:E19" si="3">C9+C12+C14+C17</f>
        <v>48115</v>
      </c>
      <c r="D19" s="1">
        <f t="shared" si="3"/>
        <v>42565</v>
      </c>
      <c r="E19" s="1">
        <f t="shared" si="3"/>
        <v>8960</v>
      </c>
      <c r="F19" s="2">
        <f>SUM(B19:E19)</f>
        <v>141917</v>
      </c>
    </row>
    <row r="22" spans="1:6" x14ac:dyDescent="0.3">
      <c r="A22" s="19" t="s">
        <v>20</v>
      </c>
    </row>
    <row r="24" spans="1:6" x14ac:dyDescent="0.3">
      <c r="A24" s="18" t="s">
        <v>13</v>
      </c>
    </row>
    <row r="25" spans="1:6" ht="15.5" x14ac:dyDescent="0.35">
      <c r="B25" s="14" t="s">
        <v>5</v>
      </c>
      <c r="C25" s="14" t="s">
        <v>5</v>
      </c>
      <c r="D25" s="14" t="s">
        <v>5</v>
      </c>
      <c r="E25" s="14" t="s">
        <v>5</v>
      </c>
    </row>
    <row r="26" spans="1:6" ht="15.5" x14ac:dyDescent="0.35">
      <c r="A26" s="12" t="s">
        <v>21</v>
      </c>
      <c r="B26" s="12" t="s">
        <v>6</v>
      </c>
      <c r="C26" s="12" t="s">
        <v>7</v>
      </c>
      <c r="D26" s="12" t="s">
        <v>8</v>
      </c>
      <c r="E26" s="15" t="s">
        <v>9</v>
      </c>
      <c r="F26" s="12" t="s">
        <v>11</v>
      </c>
    </row>
    <row r="27" spans="1:6" ht="15.5" x14ac:dyDescent="0.35">
      <c r="A27" s="7" t="s">
        <v>0</v>
      </c>
      <c r="B27" s="4">
        <f>B28+B29</f>
        <v>7622</v>
      </c>
      <c r="C27" s="4">
        <f t="shared" ref="C27:E27" si="4">C28+C29</f>
        <v>10298</v>
      </c>
      <c r="D27" s="4">
        <f t="shared" si="4"/>
        <v>3063</v>
      </c>
      <c r="E27" s="4">
        <f t="shared" si="4"/>
        <v>1276.25</v>
      </c>
      <c r="F27" s="5">
        <f>SUM(B27:E27)</f>
        <v>22259.25</v>
      </c>
    </row>
    <row r="28" spans="1:6" ht="14.5" x14ac:dyDescent="0.35">
      <c r="A28" s="8" t="s">
        <v>1</v>
      </c>
      <c r="B28" s="21">
        <v>7126</v>
      </c>
      <c r="C28" s="21">
        <v>9933</v>
      </c>
      <c r="D28" s="21">
        <v>3063</v>
      </c>
      <c r="E28" s="21">
        <f>255.25*5</f>
        <v>1276.25</v>
      </c>
      <c r="F28" s="22">
        <f>SUM(B28:E28)</f>
        <v>21398.25</v>
      </c>
    </row>
    <row r="29" spans="1:6" ht="14.5" x14ac:dyDescent="0.35">
      <c r="A29" s="8" t="s">
        <v>3</v>
      </c>
      <c r="B29" s="21">
        <v>496</v>
      </c>
      <c r="C29" s="21">
        <v>365</v>
      </c>
      <c r="D29" s="9"/>
      <c r="E29" s="9"/>
      <c r="F29" s="23">
        <f t="shared" ref="F29:F36" si="5">SUM(B29:E29)</f>
        <v>861</v>
      </c>
    </row>
    <row r="30" spans="1:6" ht="15.5" x14ac:dyDescent="0.35">
      <c r="A30" s="7" t="s">
        <v>2</v>
      </c>
      <c r="B30" s="4">
        <f>B31</f>
        <v>17934</v>
      </c>
      <c r="C30" s="4">
        <f t="shared" ref="C30:E30" si="6">C31</f>
        <v>19041</v>
      </c>
      <c r="D30" s="4">
        <f t="shared" si="6"/>
        <v>19950</v>
      </c>
      <c r="E30" s="4">
        <f t="shared" si="6"/>
        <v>8230</v>
      </c>
      <c r="F30" s="5">
        <f t="shared" si="5"/>
        <v>65155</v>
      </c>
    </row>
    <row r="31" spans="1:6" x14ac:dyDescent="0.3">
      <c r="A31" s="8" t="s">
        <v>4</v>
      </c>
      <c r="B31" s="9">
        <v>17934</v>
      </c>
      <c r="C31" s="9">
        <v>19041</v>
      </c>
      <c r="D31" s="9">
        <v>19950</v>
      </c>
      <c r="E31" s="9">
        <v>8230</v>
      </c>
      <c r="F31" s="10">
        <f t="shared" si="5"/>
        <v>65155</v>
      </c>
    </row>
    <row r="32" spans="1:6" ht="15.5" x14ac:dyDescent="0.35">
      <c r="A32" s="7" t="s">
        <v>22</v>
      </c>
      <c r="B32" s="17" t="s">
        <v>14</v>
      </c>
      <c r="C32" s="17" t="s">
        <v>14</v>
      </c>
      <c r="D32" s="17" t="s">
        <v>14</v>
      </c>
      <c r="E32" s="17" t="s">
        <v>14</v>
      </c>
      <c r="F32" s="17" t="s">
        <v>14</v>
      </c>
    </row>
    <row r="33" spans="1:6" ht="14.5" x14ac:dyDescent="0.35">
      <c r="A33" s="8" t="s">
        <v>16</v>
      </c>
      <c r="B33" s="20" t="s">
        <v>14</v>
      </c>
      <c r="C33" s="20" t="s">
        <v>14</v>
      </c>
      <c r="D33" s="20" t="s">
        <v>14</v>
      </c>
      <c r="E33" s="20" t="s">
        <v>14</v>
      </c>
      <c r="F33" s="20" t="s">
        <v>14</v>
      </c>
    </row>
    <row r="34" spans="1:6" ht="14.5" x14ac:dyDescent="0.35">
      <c r="A34" s="8" t="s">
        <v>17</v>
      </c>
      <c r="B34" s="20" t="s">
        <v>14</v>
      </c>
      <c r="C34" s="20" t="s">
        <v>14</v>
      </c>
      <c r="D34" s="20" t="s">
        <v>14</v>
      </c>
      <c r="E34" s="20" t="s">
        <v>14</v>
      </c>
      <c r="F34" s="20" t="s">
        <v>14</v>
      </c>
    </row>
    <row r="35" spans="1:6" ht="15.5" x14ac:dyDescent="0.35">
      <c r="A35" s="7" t="s">
        <v>10</v>
      </c>
      <c r="B35" s="16">
        <f>B36</f>
        <v>127</v>
      </c>
      <c r="C35" s="16">
        <f t="shared" ref="C35:E35" si="7">C36</f>
        <v>577</v>
      </c>
      <c r="D35" s="16">
        <f t="shared" si="7"/>
        <v>934</v>
      </c>
      <c r="E35" s="16">
        <f t="shared" si="7"/>
        <v>540.41666666666504</v>
      </c>
      <c r="F35" s="5">
        <f t="shared" si="5"/>
        <v>2178.4166666666652</v>
      </c>
    </row>
    <row r="36" spans="1:6" ht="14.5" x14ac:dyDescent="0.35">
      <c r="A36" s="8" t="s">
        <v>18</v>
      </c>
      <c r="B36" s="21">
        <v>127</v>
      </c>
      <c r="C36" s="21">
        <v>577</v>
      </c>
      <c r="D36" s="21">
        <v>934</v>
      </c>
      <c r="E36" s="21">
        <f>108.083333333333*5</f>
        <v>540.41666666666504</v>
      </c>
      <c r="F36" s="22">
        <f t="shared" si="5"/>
        <v>2178.4166666666652</v>
      </c>
    </row>
    <row r="37" spans="1:6" x14ac:dyDescent="0.3">
      <c r="A37" s="3" t="s">
        <v>11</v>
      </c>
      <c r="B37" s="1">
        <f>B27+B30+B35</f>
        <v>25683</v>
      </c>
      <c r="C37" s="1">
        <f t="shared" ref="C37:E37" si="8">C27+C30+C35</f>
        <v>29916</v>
      </c>
      <c r="D37" s="1">
        <f t="shared" si="8"/>
        <v>23947</v>
      </c>
      <c r="E37" s="1">
        <f t="shared" si="8"/>
        <v>10046.666666666664</v>
      </c>
      <c r="F37" s="2">
        <f>SUM(B37:E37)</f>
        <v>89592.666666666657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Blake</dc:creator>
  <cp:lastModifiedBy>Rachel Leong</cp:lastModifiedBy>
  <dcterms:created xsi:type="dcterms:W3CDTF">2022-12-13T23:05:38Z</dcterms:created>
  <dcterms:modified xsi:type="dcterms:W3CDTF">2023-02-03T00:26:45Z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